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eadvantage-my.sharepoint.com/personal/sofia_leadvantage_ca/Documents/Lead Vantage - Shared/Strategy/BD Plan/Webinars and Panels/Reliance Insurance Agencies Ltd/Event - March 2023/"/>
    </mc:Choice>
  </mc:AlternateContent>
  <xr:revisionPtr revIDLastSave="31" documentId="13_ncr:1_{6F68EB6C-7C82-B146-9965-A76D5CB3907A}" xr6:coauthVersionLast="47" xr6:coauthVersionMax="47" xr10:uidLastSave="{702AAA7A-B7E5-48E5-B7AD-D859498AA200}"/>
  <bookViews>
    <workbookView xWindow="33600" yWindow="1740" windowWidth="27220" windowHeight="20680" tabRatio="500" xr2:uid="{00000000-000D-0000-FFFF-FFFF00000000}"/>
  </bookViews>
  <sheets>
    <sheet name="Calculator" sheetId="7" r:id="rId1"/>
    <sheet name="Working Days" sheetId="8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7" l="1"/>
  <c r="C39" i="7"/>
  <c r="C38" i="7"/>
  <c r="C42" i="7" s="1"/>
  <c r="C22" i="7"/>
  <c r="C23" i="7" s="1"/>
  <c r="C13" i="7"/>
  <c r="C14" i="7" s="1"/>
  <c r="C17" i="7" s="1"/>
  <c r="C7" i="7"/>
  <c r="C8" i="7" s="1"/>
  <c r="C31" i="7"/>
  <c r="B15" i="8"/>
  <c r="C27" i="7"/>
  <c r="C32" i="7" l="1"/>
  <c r="C49" i="7"/>
  <c r="D57" i="7" l="1"/>
</calcChain>
</file>

<file path=xl/sharedStrings.xml><?xml version="1.0" encoding="utf-8"?>
<sst xmlns="http://schemas.openxmlformats.org/spreadsheetml/2006/main" count="85" uniqueCount="72">
  <si>
    <t>COST OF EMPLOYEE TURNOVER CALCULATOR</t>
  </si>
  <si>
    <t>Instructions:  Update the grey shaded boxes with current data for your organization to calculate an accurate cost of turnover.  It is recommended to consult with your HR Representative and/or Labour &amp; Employment Laywer before terminations.</t>
  </si>
  <si>
    <t>CURRENT EMPLOYEE COST</t>
  </si>
  <si>
    <t>COST</t>
  </si>
  <si>
    <t>NOTES</t>
  </si>
  <si>
    <t>Annual Base Salary</t>
  </si>
  <si>
    <t>Annual Benefits Percent</t>
  </si>
  <si>
    <t>Annual Benefits Cost</t>
  </si>
  <si>
    <t>Daily Cost (Salary + Benefits)</t>
  </si>
  <si>
    <r>
      <t xml:space="preserve">Based on </t>
    </r>
    <r>
      <rPr>
        <i/>
        <sz val="14"/>
        <color rgb="FFFF0000"/>
        <rFont val="Calibri (Body)"/>
      </rPr>
      <t xml:space="preserve">222 </t>
    </r>
    <r>
      <rPr>
        <i/>
        <sz val="14"/>
        <color theme="1"/>
        <rFont val="Calibri"/>
        <family val="2"/>
        <scheme val="minor"/>
      </rPr>
      <t>working days (includes three weeks holiday and one week of sick time)</t>
    </r>
  </si>
  <si>
    <t>COVERAGE COST
 (DUE TO COVERGE BY OTHER EMPLOYEES DURING VACANCY)</t>
  </si>
  <si>
    <t>Annual Base Salary of Covering Employee</t>
  </si>
  <si>
    <t>If multiple workers needed for coverage, use average salary</t>
  </si>
  <si>
    <t>Annual Benefit Costs</t>
  </si>
  <si>
    <t>Based on annual benefit percentage above</t>
  </si>
  <si>
    <t>Daily Cost of Covering for the Position</t>
  </si>
  <si>
    <t>Percentage of Coverage Required for Vacant Position</t>
  </si>
  <si>
    <t>Determine required coverage of vacant position for work flow and/or production</t>
  </si>
  <si>
    <t># of Days Position Vacant</t>
  </si>
  <si>
    <t>Days expected to fill the vacant position in the current labour market</t>
  </si>
  <si>
    <t>Coverage Cost</t>
  </si>
  <si>
    <t>EXIT &amp; HIRE REPLACEMENT COST</t>
  </si>
  <si>
    <t>HR or Hiring Manager Salary</t>
  </si>
  <si>
    <t>HR or Hiring Manager Hourly Rate</t>
  </si>
  <si>
    <t>Based on 222 working days &amp; 7.5hrs per day, and percent of annual benefits above</t>
  </si>
  <si>
    <t>Departing Employee - Exit Interview Cost</t>
  </si>
  <si>
    <t xml:space="preserve">Assumed 3hrs </t>
  </si>
  <si>
    <t>Departing Employee - Other Seperation Costs</t>
  </si>
  <si>
    <t>Consider time spent on communications to team, IT requirements, internal meetings, etc.</t>
  </si>
  <si>
    <t>New Hire - Resume Screening (Hours)</t>
  </si>
  <si>
    <t>New Hire - Interviews (Hours)</t>
  </si>
  <si>
    <t>Total Hours to Fill Position</t>
  </si>
  <si>
    <t>New Hire - Advertising Costs</t>
  </si>
  <si>
    <t>New Hire - Other Admin Costs</t>
  </si>
  <si>
    <t xml:space="preserve">New Hire - Recruitment Fee </t>
  </si>
  <si>
    <t>Percentage of commission of first year's salary</t>
  </si>
  <si>
    <t>New Hire - Recruitment Costs</t>
  </si>
  <si>
    <t>Assumed average of 25% commission of first year's salary</t>
  </si>
  <si>
    <t>Exit &amp; Hire Replacement Cost</t>
  </si>
  <si>
    <t xml:space="preserve"> NEW HIRE TRAINING COST</t>
  </si>
  <si>
    <t>Mentor or Manager Salary</t>
  </si>
  <si>
    <t>Co-worker Salary</t>
  </si>
  <si>
    <t>Mentor or Manager Onboarding Hourly Rate</t>
  </si>
  <si>
    <t>Co-worker Onboarding Hourly Rate</t>
  </si>
  <si>
    <t>Mentor or Manager Total Training Hours Consumed</t>
  </si>
  <si>
    <t>Consider lost productivity time from training</t>
  </si>
  <si>
    <t>Co-worker Total Training Hours Consumed</t>
  </si>
  <si>
    <t>New Hire Training Cost</t>
  </si>
  <si>
    <t>LOST PRODUCTIVITY COST</t>
  </si>
  <si>
    <t>New Hire Annual Salary</t>
  </si>
  <si>
    <t>Daily Employee Cost</t>
  </si>
  <si>
    <t>Based on 222 working days, and percent of annual benefits above</t>
  </si>
  <si>
    <t>Days to 100% Productivity</t>
  </si>
  <si>
    <t>Lost Productivity Cost</t>
  </si>
  <si>
    <t>Prior to reaching 100%, assume individual performs at 50% of replaced employee</t>
  </si>
  <si>
    <t xml:space="preserve">CALCULATION FORMULA =
</t>
  </si>
  <si>
    <t>[Coverage Cost + Exit &amp; Hire Replacement Cost + New Hire Training Cost + Lost Productivity Cost]</t>
  </si>
  <si>
    <t>TOTAL COST OF TURNOVER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</si>
  <si>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</si>
  <si>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</si>
  <si>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</si>
  <si>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</si>
  <si>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</si>
  <si>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</si>
  <si>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</si>
  <si>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</si>
  <si>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</si>
  <si>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</si>
  <si>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</si>
  <si>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</si>
  <si>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holidays</t>
  </si>
  <si>
    <t>sick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</si>
</sst>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0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Helvetica"/>
      <family val="2"/>
    </font>
    <font>
      <sz val="12"/>
      <color theme="1"/>
      <name val="Calibri"/>
      <family val="2"/>
      <scheme val="minor"/>
    </font>
    <font>
      <i/>
      <sz val="14"/>
      <color rgb="FFFF0000"/>
      <name val="Calibri (Body)"/>
    </font>
    <font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rgb="FFDB00CE"/>
      <name val="Calibri"/>
      <family val="2"/>
      <scheme val="minor"/>
    </font>
    <font>
      <b/>
      <sz val="14"/>
      <color rgb="FFDB00CE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3783"/>
        <bgColor theme="0"/>
      </patternFill>
    </fill>
    <fill>
      <patternFill patternType="solid">
        <fgColor rgb="FF00ABE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9" fontId="6" fillId="4" borderId="7" xfId="112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13">
    <cellStyle name="Followed Hyperlink" xfId="109" builtinId="9" hidden="1"/>
    <cellStyle name="Followed Hyperlink" xfId="102" builtinId="9" hidden="1"/>
    <cellStyle name="Followed Hyperlink" xfId="92" builtinId="9" hidden="1"/>
    <cellStyle name="Followed Hyperlink" xfId="81" builtinId="9" hidden="1"/>
    <cellStyle name="Followed Hyperlink" xfId="49" builtinId="9" hidden="1"/>
    <cellStyle name="Followed Hyperlink" xfId="25" builtinId="9" hidden="1"/>
    <cellStyle name="Followed Hyperlink" xfId="33" builtinId="9" hidden="1"/>
    <cellStyle name="Followed Hyperlink" xfId="43" builtinId="9" hidden="1"/>
    <cellStyle name="Followed Hyperlink" xfId="15" builtinId="9" hidden="1"/>
    <cellStyle name="Followed Hyperlink" xfId="10" builtinId="9" hidden="1"/>
    <cellStyle name="Followed Hyperlink" xfId="2" builtinId="9" hidden="1"/>
    <cellStyle name="Followed Hyperlink" xfId="7" builtinId="9" hidden="1"/>
    <cellStyle name="Followed Hyperlink" xfId="11" builtinId="9" hidden="1"/>
    <cellStyle name="Followed Hyperlink" xfId="37" builtinId="9" hidden="1"/>
    <cellStyle name="Followed Hyperlink" xfId="47" builtinId="9" hidden="1"/>
    <cellStyle name="Followed Hyperlink" xfId="1" builtinId="9" hidden="1"/>
    <cellStyle name="Followed Hyperlink" xfId="45" builtinId="9" hidden="1"/>
    <cellStyle name="Followed Hyperlink" xfId="61" builtinId="9" hidden="1"/>
    <cellStyle name="Followed Hyperlink" xfId="14" builtinId="9" hidden="1"/>
    <cellStyle name="Followed Hyperlink" xfId="23" builtinId="9" hidden="1"/>
    <cellStyle name="Followed Hyperlink" xfId="77" builtinId="9" hidden="1"/>
    <cellStyle name="Followed Hyperlink" xfId="85" builtinId="9" hidden="1"/>
    <cellStyle name="Followed Hyperlink" xfId="89" builtinId="9" hidden="1"/>
    <cellStyle name="Followed Hyperlink" xfId="69" builtinId="9" hidden="1"/>
    <cellStyle name="Followed Hyperlink" xfId="12" builtinId="9" hidden="1"/>
    <cellStyle name="Followed Hyperlink" xfId="17" builtinId="9" hidden="1"/>
    <cellStyle name="Followed Hyperlink" xfId="53" builtinId="9" hidden="1"/>
    <cellStyle name="Followed Hyperlink" xfId="27" builtinId="9" hidden="1"/>
    <cellStyle name="Followed Hyperlink" xfId="8" builtinId="9" hidden="1"/>
    <cellStyle name="Followed Hyperlink" xfId="6" builtinId="9" hidden="1"/>
    <cellStyle name="Followed Hyperlink" xfId="41" builtinId="9" hidden="1"/>
    <cellStyle name="Followed Hyperlink" xfId="21" builtinId="9" hidden="1"/>
    <cellStyle name="Followed Hyperlink" xfId="9" builtinId="9" hidden="1"/>
    <cellStyle name="Followed Hyperlink" xfId="4" builtinId="9" hidden="1"/>
    <cellStyle name="Followed Hyperlink" xfId="3" builtinId="9" hidden="1"/>
    <cellStyle name="Followed Hyperlink" xfId="5" builtinId="9" hidden="1"/>
    <cellStyle name="Followed Hyperlink" xfId="29" builtinId="9" hidden="1"/>
    <cellStyle name="Followed Hyperlink" xfId="39" builtinId="9" hidden="1"/>
    <cellStyle name="Followed Hyperlink" xfId="35" builtinId="9" hidden="1"/>
    <cellStyle name="Followed Hyperlink" xfId="16" builtinId="9" hidden="1"/>
    <cellStyle name="Followed Hyperlink" xfId="65" builtinId="9" hidden="1"/>
    <cellStyle name="Followed Hyperlink" xfId="91" builtinId="9" hidden="1"/>
    <cellStyle name="Followed Hyperlink" xfId="98" builtinId="9" hidden="1"/>
    <cellStyle name="Followed Hyperlink" xfId="108" builtinId="9" hidden="1"/>
    <cellStyle name="Followed Hyperlink" xfId="105" builtinId="9" hidden="1"/>
    <cellStyle name="Followed Hyperlink" xfId="107" builtinId="9" hidden="1"/>
    <cellStyle name="Followed Hyperlink" xfId="101" builtinId="9" hidden="1"/>
    <cellStyle name="Followed Hyperlink" xfId="97" builtinId="9" hidden="1"/>
    <cellStyle name="Followed Hyperlink" xfId="111" builtinId="9" hidden="1"/>
    <cellStyle name="Followed Hyperlink" xfId="96" builtinId="9" hidden="1"/>
    <cellStyle name="Followed Hyperlink" xfId="67" builtinId="9" hidden="1"/>
    <cellStyle name="Followed Hyperlink" xfId="86" builtinId="9" hidden="1"/>
    <cellStyle name="Followed Hyperlink" xfId="59" builtinId="9" hidden="1"/>
    <cellStyle name="Followed Hyperlink" xfId="55" builtinId="9" hidden="1"/>
    <cellStyle name="Followed Hyperlink" xfId="63" builtinId="9" hidden="1"/>
    <cellStyle name="Followed Hyperlink" xfId="75" builtinId="9" hidden="1"/>
    <cellStyle name="Followed Hyperlink" xfId="83" builtinId="9" hidden="1"/>
    <cellStyle name="Followed Hyperlink" xfId="88" builtinId="9" hidden="1"/>
    <cellStyle name="Followed Hyperlink" xfId="104" builtinId="9" hidden="1"/>
    <cellStyle name="Followed Hyperlink" xfId="103" builtinId="9" hidden="1"/>
    <cellStyle name="Followed Hyperlink" xfId="99" builtinId="9" hidden="1"/>
    <cellStyle name="Followed Hyperlink" xfId="93" builtinId="9" hidden="1"/>
    <cellStyle name="Followed Hyperlink" xfId="71" builtinId="9" hidden="1"/>
    <cellStyle name="Followed Hyperlink" xfId="51" builtinId="9" hidden="1"/>
    <cellStyle name="Followed Hyperlink" xfId="79" builtinId="9" hidden="1"/>
    <cellStyle name="Followed Hyperlink" xfId="95" builtinId="9" hidden="1"/>
    <cellStyle name="Followed Hyperlink" xfId="110" builtinId="9" hidden="1"/>
    <cellStyle name="Followed Hyperlink" xfId="73" builtinId="9" hidden="1"/>
    <cellStyle name="Followed Hyperlink" xfId="87" builtinId="9" hidden="1"/>
    <cellStyle name="Followed Hyperlink" xfId="94" builtinId="9" hidden="1"/>
    <cellStyle name="Followed Hyperlink" xfId="100" builtinId="9" hidden="1"/>
    <cellStyle name="Followed Hyperlink" xfId="106" builtinId="9" hidden="1"/>
    <cellStyle name="Followed Hyperlink" xfId="90" builtinId="9" hidden="1"/>
    <cellStyle name="Followed Hyperlink" xfId="13" builtinId="9" hidden="1"/>
    <cellStyle name="Followed Hyperlink" xfId="57" builtinId="9" hidden="1"/>
    <cellStyle name="Followed Hyperlink" xfId="19" builtinId="9" hidden="1"/>
    <cellStyle name="Followed Hyperlink" xfId="31" builtinId="9" hidden="1"/>
    <cellStyle name="Hyperlink" xfId="58" builtinId="8" hidden="1"/>
    <cellStyle name="Hyperlink" xfId="68" builtinId="8" hidden="1"/>
    <cellStyle name="Hyperlink" xfId="46" builtinId="8" hidden="1"/>
    <cellStyle name="Hyperlink" xfId="40" builtinId="8" hidden="1"/>
    <cellStyle name="Hyperlink" xfId="26" builtinId="8" hidden="1"/>
    <cellStyle name="Hyperlink" xfId="30" builtinId="8" hidden="1"/>
    <cellStyle name="Hyperlink" xfId="20" builtinId="8" hidden="1"/>
    <cellStyle name="Hyperlink" xfId="22" builtinId="8" hidden="1"/>
    <cellStyle name="Hyperlink" xfId="18" builtinId="8" hidden="1"/>
    <cellStyle name="Hyperlink" xfId="28" builtinId="8" hidden="1"/>
    <cellStyle name="Hyperlink" xfId="38" builtinId="8" hidden="1"/>
    <cellStyle name="Hyperlink" xfId="42" builtinId="8" hidden="1"/>
    <cellStyle name="Hyperlink" xfId="44" builtinId="8" hidden="1"/>
    <cellStyle name="Hyperlink" xfId="56" builtinId="8" hidden="1"/>
    <cellStyle name="Hyperlink" xfId="32" builtinId="8" hidden="1"/>
    <cellStyle name="Hyperlink" xfId="72" builtinId="8" hidden="1"/>
    <cellStyle name="Hyperlink" xfId="36" builtinId="8" hidden="1"/>
    <cellStyle name="Hyperlink" xfId="48" builtinId="8" hidden="1"/>
    <cellStyle name="Hyperlink" xfId="82" builtinId="8" hidden="1"/>
    <cellStyle name="Hyperlink" xfId="84" builtinId="8" hidden="1"/>
    <cellStyle name="Hyperlink" xfId="76" builtinId="8" hidden="1"/>
    <cellStyle name="Hyperlink" xfId="60" builtinId="8" hidden="1"/>
    <cellStyle name="Hyperlink" xfId="64" builtinId="8" hidden="1"/>
    <cellStyle name="Hyperlink" xfId="52" builtinId="8" hidden="1"/>
    <cellStyle name="Hyperlink" xfId="54" builtinId="8" hidden="1"/>
    <cellStyle name="Hyperlink" xfId="50" builtinId="8" hidden="1"/>
    <cellStyle name="Hyperlink" xfId="62" builtinId="8" hidden="1"/>
    <cellStyle name="Hyperlink" xfId="70" builtinId="8" hidden="1"/>
    <cellStyle name="Hyperlink" xfId="74" builtinId="8" hidden="1"/>
    <cellStyle name="Hyperlink" xfId="78" builtinId="8" hidden="1"/>
    <cellStyle name="Hyperlink" xfId="80" builtinId="8" hidden="1"/>
    <cellStyle name="Hyperlink" xfId="34" builtinId="8" hidden="1"/>
    <cellStyle name="Hyperlink" xfId="66" builtinId="8" hidden="1"/>
    <cellStyle name="Hyperlink" xfId="24" builtinId="8" hidden="1"/>
    <cellStyle name="Normal" xfId="0" builtinId="0"/>
    <cellStyle name="Percent" xfId="112" builtinId="5"/>
  </cellStyles>
  <dxfs count="0"/>
  <tableStyles count="0" defaultTableStyle="TableStyleMedium9" defaultPivotStyle="PivotStyleMedium4"/>
  <colors>
    <mruColors>
      <color rgb="FFDB00CE"/>
      <color rgb="FF00ABE5"/>
      <color rgb="FF283783"/>
      <color rgb="FF1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7"/>
  <sheetViews>
    <sheetView tabSelected="1" zoomScale="97" zoomScaleNormal="97" workbookViewId="0">
      <selection activeCell="C62" sqref="C62"/>
    </sheetView>
  </sheetViews>
  <sheetFormatPr defaultColWidth="10.875" defaultRowHeight="15.95"/>
  <cols>
    <col min="1" max="1" width="4.125" style="1" customWidth="1"/>
    <col min="2" max="2" width="60.5" style="1" customWidth="1"/>
    <col min="3" max="3" width="20.375" style="4" customWidth="1"/>
    <col min="4" max="4" width="87.125" style="1" customWidth="1"/>
    <col min="5" max="16384" width="10.875" style="1"/>
  </cols>
  <sheetData>
    <row r="1" spans="2:4" ht="24.95" customHeight="1"/>
    <row r="2" spans="2:4" ht="69.95" customHeight="1">
      <c r="B2" s="32" t="s">
        <v>0</v>
      </c>
      <c r="C2" s="33"/>
      <c r="D2" s="34"/>
    </row>
    <row r="3" spans="2:4" s="24" customFormat="1" ht="45.95" customHeight="1">
      <c r="B3" s="44" t="s">
        <v>1</v>
      </c>
      <c r="C3" s="45"/>
      <c r="D3" s="45"/>
    </row>
    <row r="4" spans="2:4" ht="35.1" customHeight="1">
      <c r="B4" s="18" t="s">
        <v>2</v>
      </c>
      <c r="C4" s="19" t="s">
        <v>3</v>
      </c>
      <c r="D4" s="20" t="s">
        <v>4</v>
      </c>
    </row>
    <row r="5" spans="2:4" s="6" customFormat="1" ht="20.100000000000001" customHeight="1">
      <c r="B5" s="13" t="s">
        <v>5</v>
      </c>
      <c r="C5" s="16">
        <v>50000</v>
      </c>
      <c r="D5" s="25"/>
    </row>
    <row r="6" spans="2:4" s="6" customFormat="1" ht="20.100000000000001" customHeight="1">
      <c r="B6" s="13" t="s">
        <v>6</v>
      </c>
      <c r="C6" s="27">
        <v>0.25</v>
      </c>
      <c r="D6" s="25"/>
    </row>
    <row r="7" spans="2:4" s="6" customFormat="1" ht="20.100000000000001" customHeight="1">
      <c r="B7" s="7" t="s">
        <v>7</v>
      </c>
      <c r="C7" s="8">
        <f>C6*C5</f>
        <v>12500</v>
      </c>
      <c r="D7" s="23"/>
    </row>
    <row r="8" spans="2:4" s="6" customFormat="1" ht="20.100000000000001" customHeight="1">
      <c r="B8" s="10" t="s">
        <v>8</v>
      </c>
      <c r="C8" s="11">
        <f>(C5+C7)/222</f>
        <v>281.53153153153153</v>
      </c>
      <c r="D8" s="9" t="s">
        <v>9</v>
      </c>
    </row>
    <row r="9" spans="2:4" ht="14.1" customHeight="1">
      <c r="B9" s="3"/>
      <c r="C9" s="5"/>
      <c r="D9" s="2"/>
    </row>
    <row r="10" spans="2:4" ht="20.100000000000001" customHeight="1"/>
    <row r="11" spans="2:4" ht="57.95" customHeight="1">
      <c r="B11" s="21" t="s">
        <v>10</v>
      </c>
      <c r="C11" s="19" t="s">
        <v>3</v>
      </c>
      <c r="D11" s="20" t="s">
        <v>4</v>
      </c>
    </row>
    <row r="12" spans="2:4" s="24" customFormat="1" ht="20.100000000000001">
      <c r="B12" s="28" t="s">
        <v>11</v>
      </c>
      <c r="C12" s="16">
        <v>75000</v>
      </c>
      <c r="D12" s="29" t="s">
        <v>12</v>
      </c>
    </row>
    <row r="13" spans="2:4" s="24" customFormat="1" ht="20.100000000000001">
      <c r="B13" s="28" t="s">
        <v>13</v>
      </c>
      <c r="C13" s="8">
        <f>C6*C12</f>
        <v>18750</v>
      </c>
      <c r="D13" s="23" t="s">
        <v>14</v>
      </c>
    </row>
    <row r="14" spans="2:4" ht="20.100000000000001" customHeight="1">
      <c r="B14" s="13" t="s">
        <v>15</v>
      </c>
      <c r="C14" s="14">
        <f>(C12+C13)/222</f>
        <v>422.29729729729729</v>
      </c>
      <c r="D14" s="9" t="s">
        <v>9</v>
      </c>
    </row>
    <row r="15" spans="2:4" ht="20.100000000000001" customHeight="1">
      <c r="B15" s="13" t="s">
        <v>16</v>
      </c>
      <c r="C15" s="27">
        <v>0.75</v>
      </c>
      <c r="D15" s="9" t="s">
        <v>17</v>
      </c>
    </row>
    <row r="16" spans="2:4" ht="20.100000000000001" customHeight="1">
      <c r="B16" s="13" t="s">
        <v>18</v>
      </c>
      <c r="C16" s="17">
        <v>90</v>
      </c>
      <c r="D16" s="26" t="s">
        <v>19</v>
      </c>
    </row>
    <row r="17" spans="2:4" ht="20.100000000000001" customHeight="1">
      <c r="B17" s="10" t="s">
        <v>20</v>
      </c>
      <c r="C17" s="11">
        <f>C14*C16*C15</f>
        <v>28505.067567567567</v>
      </c>
      <c r="D17" s="12"/>
    </row>
    <row r="18" spans="2:4" ht="14.1" customHeight="1">
      <c r="B18" s="3"/>
      <c r="C18" s="5"/>
      <c r="D18" s="2"/>
    </row>
    <row r="19" spans="2:4" ht="14.1" customHeight="1"/>
    <row r="20" spans="2:4" ht="35.1" customHeight="1">
      <c r="B20" s="18" t="s">
        <v>21</v>
      </c>
      <c r="C20" s="19" t="s">
        <v>3</v>
      </c>
      <c r="D20" s="20" t="s">
        <v>4</v>
      </c>
    </row>
    <row r="21" spans="2:4" ht="20.100000000000001" customHeight="1">
      <c r="B21" s="13" t="s">
        <v>22</v>
      </c>
      <c r="C21" s="16">
        <v>85000</v>
      </c>
      <c r="D21" s="26"/>
    </row>
    <row r="22" spans="2:4" ht="20.100000000000001" customHeight="1">
      <c r="B22" s="13" t="s">
        <v>23</v>
      </c>
      <c r="C22" s="8">
        <f>((C21+(C21*C6))/222)/7.5</f>
        <v>63.813813813813816</v>
      </c>
      <c r="D22" s="26" t="s">
        <v>24</v>
      </c>
    </row>
    <row r="23" spans="2:4" ht="20.100000000000001" customHeight="1">
      <c r="B23" s="13" t="s">
        <v>25</v>
      </c>
      <c r="C23" s="8">
        <f>C22*3</f>
        <v>191.44144144144144</v>
      </c>
      <c r="D23" s="26" t="s">
        <v>26</v>
      </c>
    </row>
    <row r="24" spans="2:4" ht="20.100000000000001" customHeight="1">
      <c r="B24" s="13" t="s">
        <v>27</v>
      </c>
      <c r="C24" s="16">
        <v>5000</v>
      </c>
      <c r="D24" s="26" t="s">
        <v>28</v>
      </c>
    </row>
    <row r="25" spans="2:4" ht="20.100000000000001" customHeight="1">
      <c r="B25" s="13" t="s">
        <v>29</v>
      </c>
      <c r="C25" s="17">
        <v>20</v>
      </c>
      <c r="D25" s="26"/>
    </row>
    <row r="26" spans="2:4" ht="20.100000000000001" customHeight="1">
      <c r="B26" s="13" t="s">
        <v>30</v>
      </c>
      <c r="C26" s="17">
        <v>10</v>
      </c>
      <c r="D26" s="26"/>
    </row>
    <row r="27" spans="2:4" ht="20.100000000000001" customHeight="1">
      <c r="B27" s="13" t="s">
        <v>31</v>
      </c>
      <c r="C27" s="15">
        <f>C25+C26</f>
        <v>30</v>
      </c>
      <c r="D27" s="26"/>
    </row>
    <row r="28" spans="2:4" ht="20.100000000000001" customHeight="1">
      <c r="B28" s="13" t="s">
        <v>32</v>
      </c>
      <c r="C28" s="16">
        <v>500</v>
      </c>
      <c r="D28" s="26"/>
    </row>
    <row r="29" spans="2:4" ht="20.100000000000001" customHeight="1">
      <c r="B29" s="13" t="s">
        <v>33</v>
      </c>
      <c r="C29" s="16">
        <v>5000</v>
      </c>
      <c r="D29" s="26" t="s">
        <v>28</v>
      </c>
    </row>
    <row r="30" spans="2:4" ht="20.100000000000001" customHeight="1">
      <c r="B30" s="13" t="s">
        <v>34</v>
      </c>
      <c r="C30" s="27">
        <v>0.25</v>
      </c>
      <c r="D30" s="26" t="s">
        <v>35</v>
      </c>
    </row>
    <row r="31" spans="2:4" ht="20.100000000000001" customHeight="1">
      <c r="B31" s="13" t="s">
        <v>36</v>
      </c>
      <c r="C31" s="14">
        <f>C21*C30</f>
        <v>21250</v>
      </c>
      <c r="D31" s="26" t="s">
        <v>37</v>
      </c>
    </row>
    <row r="32" spans="2:4" ht="20.100000000000001" customHeight="1">
      <c r="B32" s="10" t="s">
        <v>38</v>
      </c>
      <c r="C32" s="11">
        <f>C23+(C22*C27)+C28+C29+C31+C24</f>
        <v>33855.855855855858</v>
      </c>
      <c r="D32" s="12"/>
    </row>
    <row r="33" spans="2:4" ht="14.1" customHeight="1">
      <c r="B33" s="3"/>
      <c r="C33" s="5"/>
      <c r="D33" s="2"/>
    </row>
    <row r="34" spans="2:4" ht="14.1" customHeight="1"/>
    <row r="35" spans="2:4" ht="35.1" customHeight="1">
      <c r="B35" s="18" t="s">
        <v>39</v>
      </c>
      <c r="C35" s="19" t="s">
        <v>3</v>
      </c>
      <c r="D35" s="20" t="s">
        <v>4</v>
      </c>
    </row>
    <row r="36" spans="2:4" s="6" customFormat="1" ht="20.100000000000001" customHeight="1">
      <c r="B36" s="13" t="s">
        <v>40</v>
      </c>
      <c r="C36" s="16">
        <v>150000</v>
      </c>
      <c r="D36" s="26"/>
    </row>
    <row r="37" spans="2:4" s="6" customFormat="1" ht="20.100000000000001" customHeight="1">
      <c r="B37" s="13" t="s">
        <v>41</v>
      </c>
      <c r="C37" s="16">
        <v>55000</v>
      </c>
      <c r="D37" s="26"/>
    </row>
    <row r="38" spans="2:4" s="6" customFormat="1" ht="20.100000000000001" customHeight="1">
      <c r="B38" s="13" t="s">
        <v>42</v>
      </c>
      <c r="C38" s="8">
        <f>((C36+(C36*C6))/222)/7.5</f>
        <v>112.61261261261261</v>
      </c>
      <c r="D38" s="26" t="s">
        <v>24</v>
      </c>
    </row>
    <row r="39" spans="2:4" s="6" customFormat="1" ht="20.100000000000001" customHeight="1">
      <c r="B39" s="13" t="s">
        <v>43</v>
      </c>
      <c r="C39" s="8">
        <f>((C37+(C37*C6))/222)/7.5</f>
        <v>41.291291291291287</v>
      </c>
      <c r="D39" s="26" t="s">
        <v>24</v>
      </c>
    </row>
    <row r="40" spans="2:4" s="6" customFormat="1" ht="20.100000000000001" customHeight="1">
      <c r="B40" s="13" t="s">
        <v>44</v>
      </c>
      <c r="C40" s="17">
        <v>75</v>
      </c>
      <c r="D40" s="26" t="s">
        <v>45</v>
      </c>
    </row>
    <row r="41" spans="2:4" s="6" customFormat="1" ht="20.100000000000001" customHeight="1">
      <c r="B41" s="13" t="s">
        <v>46</v>
      </c>
      <c r="C41" s="17">
        <v>225</v>
      </c>
      <c r="D41" s="26" t="s">
        <v>45</v>
      </c>
    </row>
    <row r="42" spans="2:4" s="6" customFormat="1" ht="20.100000000000001" customHeight="1">
      <c r="B42" s="10" t="s">
        <v>47</v>
      </c>
      <c r="C42" s="11">
        <f>(C38*C40)+(C39*C41)</f>
        <v>17736.486486486487</v>
      </c>
      <c r="D42" s="12"/>
    </row>
    <row r="43" spans="2:4" ht="14.1" customHeight="1">
      <c r="B43" s="3"/>
      <c r="C43" s="5"/>
      <c r="D43" s="2"/>
    </row>
    <row r="45" spans="2:4" ht="35.1" customHeight="1">
      <c r="B45" s="18" t="s">
        <v>48</v>
      </c>
      <c r="C45" s="19" t="s">
        <v>3</v>
      </c>
      <c r="D45" s="18" t="s">
        <v>4</v>
      </c>
    </row>
    <row r="46" spans="2:4" ht="18.95">
      <c r="B46" s="31" t="s">
        <v>49</v>
      </c>
      <c r="C46" s="16">
        <v>52500</v>
      </c>
      <c r="D46" s="30"/>
    </row>
    <row r="47" spans="2:4" s="6" customFormat="1" ht="18.95">
      <c r="B47" s="7" t="s">
        <v>50</v>
      </c>
      <c r="C47" s="8">
        <f>((C46+(C46*C6))/222)</f>
        <v>295.60810810810813</v>
      </c>
      <c r="D47" s="26" t="s">
        <v>51</v>
      </c>
    </row>
    <row r="48" spans="2:4" s="6" customFormat="1" ht="18.95">
      <c r="B48" s="13" t="s">
        <v>52</v>
      </c>
      <c r="C48" s="17">
        <v>90</v>
      </c>
      <c r="D48" s="26"/>
    </row>
    <row r="49" spans="2:4" s="6" customFormat="1" ht="18.95">
      <c r="B49" s="10" t="s">
        <v>53</v>
      </c>
      <c r="C49" s="11">
        <f>0.5*(C47*C48)</f>
        <v>13302.364864864865</v>
      </c>
      <c r="D49" s="9" t="s">
        <v>54</v>
      </c>
    </row>
    <row r="50" spans="2:4" ht="14.1" customHeight="1">
      <c r="B50" s="3"/>
      <c r="C50" s="5"/>
      <c r="D50" s="2"/>
    </row>
    <row r="52" spans="2:4">
      <c r="B52" s="38" t="s">
        <v>55</v>
      </c>
      <c r="C52" s="39"/>
      <c r="D52" s="35" t="s">
        <v>56</v>
      </c>
    </row>
    <row r="53" spans="2:4">
      <c r="B53" s="40"/>
      <c r="C53" s="41"/>
      <c r="D53" s="36"/>
    </row>
    <row r="54" spans="2:4">
      <c r="B54" s="40"/>
      <c r="C54" s="41"/>
      <c r="D54" s="36"/>
    </row>
    <row r="55" spans="2:4">
      <c r="B55" s="42"/>
      <c r="C55" s="43"/>
      <c r="D55" s="37"/>
    </row>
    <row r="57" spans="2:4" ht="50.1" customHeight="1">
      <c r="B57" s="32" t="s">
        <v>57</v>
      </c>
      <c r="C57" s="34"/>
      <c r="D57" s="22">
        <f>C17+C32+C42+C49</f>
        <v>93399.774774774778</v>
      </c>
    </row>
  </sheetData>
  <mergeCells count="5">
    <mergeCell ref="B2:D2"/>
    <mergeCell ref="B57:C57"/>
    <mergeCell ref="D52:D55"/>
    <mergeCell ref="B52:C55"/>
    <mergeCell ref="B3:D3"/>
  </mergeCells>
  <phoneticPr fontId="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F683-D1C6-FB4A-B325-CC20CCFB29EB}">
  <dimension ref="A1:B15"/>
  <sheetViews>
    <sheetView workbookViewId="0">
      <selection activeCell="B16" sqref="B16"/>
    </sheetView>
  </sheetViews>
  <sheetFormatPr defaultColWidth="11" defaultRowHeight="15.95"/>
  <sheetData>
    <row r="1" spans="1:2">
      <c r="A1" t="s">
        <v>58</v>
      </c>
      <c r="B1">
        <v>21</v>
      </c>
    </row>
    <row r="2" spans="1:2">
      <c r="A2" t="s">
        <v>59</v>
      </c>
      <c r="B2">
        <v>19</v>
      </c>
    </row>
    <row r="3" spans="1:2">
      <c r="A3" t="s">
        <v>60</v>
      </c>
      <c r="B3">
        <v>23</v>
      </c>
    </row>
    <row r="4" spans="1:2">
      <c r="A4" t="s">
        <v>61</v>
      </c>
      <c r="B4">
        <v>18</v>
      </c>
    </row>
    <row r="5" spans="1:2">
      <c r="A5" t="s">
        <v>62</v>
      </c>
      <c r="B5">
        <v>22</v>
      </c>
    </row>
    <row r="6" spans="1:2">
      <c r="A6" t="s">
        <v>63</v>
      </c>
      <c r="B6">
        <v>22</v>
      </c>
    </row>
    <row r="7" spans="1:2">
      <c r="A7" t="s">
        <v>64</v>
      </c>
      <c r="B7">
        <v>20</v>
      </c>
    </row>
    <row r="8" spans="1:2">
      <c r="A8" t="s">
        <v>65</v>
      </c>
      <c r="B8">
        <v>22</v>
      </c>
    </row>
    <row r="9" spans="1:2">
      <c r="A9" t="s">
        <v>66</v>
      </c>
      <c r="B9">
        <v>20</v>
      </c>
    </row>
    <row r="10" spans="1:2">
      <c r="A10" t="s">
        <v>67</v>
      </c>
      <c r="B10">
        <v>21</v>
      </c>
    </row>
    <row r="11" spans="1:2">
      <c r="A11" t="s">
        <v>68</v>
      </c>
      <c r="B11">
        <v>21</v>
      </c>
    </row>
    <row r="12" spans="1:2">
      <c r="A12" t="s">
        <v>69</v>
      </c>
      <c r="B12">
        <v>19</v>
      </c>
    </row>
    <row r="13" spans="1:2">
      <c r="A13" t="s">
        <v>70</v>
      </c>
      <c r="B13">
        <v>-21</v>
      </c>
    </row>
    <row r="14" spans="1:2">
      <c r="A14" t="s">
        <v>71</v>
      </c>
      <c r="B14">
        <v>-5</v>
      </c>
    </row>
    <row r="15" spans="1:2">
      <c r="B15">
        <f>SUM(B1:B14)</f>
        <v>222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Ankush Gupta</dc:creator>
  <cp:keywords/>
  <dc:description/>
  <cp:lastModifiedBy>Sofia Arisheh</cp:lastModifiedBy>
  <cp:revision/>
  <dcterms:created xsi:type="dcterms:W3CDTF">2017-03-22T12:43:09Z</dcterms:created>
  <dcterms:modified xsi:type="dcterms:W3CDTF">2023-03-05T18:18:27Z</dcterms:modified>
  <cp:category/>
  <cp:contentStatus/>
</cp:coreProperties>
</file>